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instructions" sheetId="1" r:id="rId1"/>
    <sheet name="tuition calculation" sheetId="2" r:id="rId2"/>
    <sheet name="tuition cash flow" sheetId="3" r:id="rId3"/>
  </sheets>
  <definedNames>
    <definedName name="_xlnm.Print_Area" localSheetId="2">'tuition cash flow'!$A$1:$T$52</definedName>
    <definedName name="_xlnm.Print_Titles" localSheetId="2">'tuition cash flow'!$1:$4</definedName>
  </definedNames>
  <calcPr fullCalcOnLoad="1"/>
</workbook>
</file>

<file path=xl/sharedStrings.xml><?xml version="1.0" encoding="utf-8"?>
<sst xmlns="http://schemas.openxmlformats.org/spreadsheetml/2006/main" count="119" uniqueCount="100">
  <si>
    <t>Parishioner:</t>
  </si>
  <si>
    <t xml:space="preserve">   One child</t>
  </si>
  <si>
    <t xml:space="preserve">   Two Children</t>
  </si>
  <si>
    <t xml:space="preserve">   Three Children</t>
  </si>
  <si>
    <t>Enrollment:</t>
  </si>
  <si>
    <t># Families</t>
  </si>
  <si>
    <t>Tuition</t>
  </si>
  <si>
    <t>Tuition Rate</t>
  </si>
  <si>
    <t>Total # students</t>
  </si>
  <si>
    <t>Input variables</t>
  </si>
  <si>
    <t># children</t>
  </si>
  <si>
    <t>Total</t>
  </si>
  <si>
    <t>Payment</t>
  </si>
  <si>
    <t>Method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</si>
  <si>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</si>
  <si>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</si>
  <si>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</si>
  <si>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</si>
  <si>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</si>
  <si>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</si>
  <si>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</si>
  <si>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</si>
  <si>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</si>
  <si>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August</t>
  </si>
  <si>
    <t>Jones</t>
  </si>
  <si>
    <t>Smith</t>
  </si>
  <si>
    <t>p</t>
  </si>
  <si>
    <t>a</t>
  </si>
  <si>
    <t>m</t>
  </si>
  <si>
    <t>Anyone</t>
  </si>
  <si>
    <t>Input information</t>
  </si>
  <si>
    <t>Key:</t>
  </si>
  <si>
    <t>Parishioner/</t>
  </si>
  <si>
    <t>Parishioner status:</t>
  </si>
  <si>
    <t>Payment method:</t>
  </si>
  <si>
    <t xml:space="preserve">   a:  annual</t>
  </si>
  <si>
    <t xml:space="preserve">   p:  parishioner</t>
  </si>
  <si>
    <t>Family #</t>
  </si>
  <si>
    <t>Last Name</t>
  </si>
  <si>
    <t>Registration</t>
  </si>
  <si>
    <t>Fees</t>
  </si>
  <si>
    <t xml:space="preserve">   Total </t>
  </si>
  <si>
    <t>TUITION &amp; FEES CALCULATION</t>
  </si>
  <si>
    <t>Total Parishioner</t>
  </si>
  <si>
    <t xml:space="preserve">  ba:  bi-annual</t>
  </si>
  <si>
    <t>Payment Schedules:</t>
  </si>
  <si>
    <t xml:space="preserve">   Bi-Annual payments due in August and December.  Defer August payment and record as tuition revenue in September.</t>
  </si>
  <si>
    <t xml:space="preserve">   Annual payment due August 15.  Defer in August and record as tuition revenue in September.</t>
  </si>
  <si>
    <t>ba</t>
  </si>
  <si>
    <t xml:space="preserve">   m:  monthly Aug - May</t>
  </si>
  <si>
    <t xml:space="preserve">   Monthly payments due August - May (10 months).  Defer August payment and record as tuition revenue in September.</t>
  </si>
  <si>
    <t xml:space="preserve">TUITION CASH FLOW ANALYSIS </t>
  </si>
  <si>
    <t xml:space="preserve">   np:  non-parishioner</t>
  </si>
  <si>
    <t>np</t>
  </si>
  <si>
    <t>Bison</t>
  </si>
  <si>
    <t>Fund</t>
  </si>
  <si>
    <t>Other</t>
  </si>
  <si>
    <t>Tuition Aid</t>
  </si>
  <si>
    <t>Net</t>
  </si>
  <si>
    <t>TOTALS</t>
  </si>
  <si>
    <t>Non-Parishioner:</t>
  </si>
  <si>
    <t>Total Non-Parishioner</t>
  </si>
  <si>
    <t>Non-Parishioner</t>
  </si>
  <si>
    <t>Instructions For Completing the Tuition Worksheet</t>
  </si>
  <si>
    <t>Tuition Calculation</t>
  </si>
  <si>
    <t>with one, two and three children</t>
  </si>
  <si>
    <t>1. Complete all areas hi-lighted in yellow as follows:</t>
  </si>
  <si>
    <t>Tuition Cash Flow</t>
  </si>
  <si>
    <t>This worksheet calculates tuition cash flow based upon the family status (parishioner or non-parishioner,</t>
  </si>
  <si>
    <t>This worksheet calculates the total tuition and fee revenue based upon the number of families projected</t>
  </si>
  <si>
    <t>to be enrolled.</t>
  </si>
  <si>
    <t>-Tuition Rate - enter the tuition rates for parishioner and non-parishioner families with one, two</t>
  </si>
  <si>
    <t>and three children</t>
  </si>
  <si>
    <t>-Registration Fees - enter registration fees for parishioner and non-parishioner families with one,</t>
  </si>
  <si>
    <t>two and three children</t>
  </si>
  <si>
    <t># Families - enter the projected number of families for parishioner and non-parishioner families</t>
  </si>
  <si>
    <t>should be updated as the registration process is finalized.</t>
  </si>
  <si>
    <t>number of children), financial aid and payment method.  It is a useful tool in actual to budget comparisons.</t>
  </si>
  <si>
    <t>-Family # - enter a family number or other identification</t>
  </si>
  <si>
    <t>-Last Name</t>
  </si>
  <si>
    <t>-# Children</t>
  </si>
  <si>
    <t>-Parishioner / Non-Parishioner - enter "p" for parishioner and "np" for non-parishioner</t>
  </si>
  <si>
    <t>-CTAP - enter any CTAP awarded to the family</t>
  </si>
  <si>
    <t>-Bison Fund - enter any Bison Fund aid awarded to the family</t>
  </si>
  <si>
    <t>-Other Tuition Aid - enter any other form of tuition aid (parish, school, etc.) awarded to the family</t>
  </si>
  <si>
    <t>-Payment Method - enter the payment method selected by the family per their tuition contract</t>
  </si>
  <si>
    <t xml:space="preserve">on annual ("a") with full tuition due in August and recognized as tuition revenue in September, bi-annual ("ba") </t>
  </si>
  <si>
    <t>NOTE:  All tuition payments received prior to September 1 for the subsequent school year must be recorded</t>
  </si>
  <si>
    <t>as a deferred liability when received and recognized as tuition revenue in September.</t>
  </si>
  <si>
    <t>2. The initial # Families should be projected based upon the current year enrollment.  These projections</t>
  </si>
  <si>
    <t>2. Adjust the Payment Schedules to meet those offered by your school.  The schedule is currently based</t>
  </si>
  <si>
    <t>3. The worksheet will automatically allocate the net tuition to the proper months based upon the information</t>
  </si>
  <si>
    <t xml:space="preserve">with half of the tuition due in August and half in December with the August payment recognized as tuition </t>
  </si>
  <si>
    <t xml:space="preserve">revenue in September and monthly ("m") with payments due over 10 months from August through May with </t>
  </si>
  <si>
    <t>the schedule to meet your school's individual needs.</t>
  </si>
  <si>
    <t xml:space="preserve">the August payment recognized as tuition revenue in September.  Help is available at the Diocese to modify </t>
  </si>
  <si>
    <t xml:space="preserve">which is input for each family.  The information input should be based on the signed tuition contract.  The </t>
  </si>
  <si>
    <t>total tuition feeds automatically from the Tuition Calculation worksheet.</t>
  </si>
  <si>
    <t>1. Complete all areas hilighted in yellow as follows:</t>
  </si>
  <si>
    <t>Williams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</si>
</sst>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23">
      <selection activeCell="A23" sqref="A23"/>
    </sheetView>
  </sheetViews>
  <sheetFormatPr defaultColWidth="9.140625" defaultRowHeight="12.75"/>
  <cols>
    <col min="9" max="9" width="17.8515625" style="0" customWidth="1"/>
  </cols>
  <sheetData>
    <row r="1" ht="12.75">
      <c r="A1" s="24" t="s">
        <v>63</v>
      </c>
    </row>
    <row r="3" ht="12.75">
      <c r="A3" s="25" t="s">
        <v>64</v>
      </c>
    </row>
    <row r="5" ht="12.75">
      <c r="A5" t="s">
        <v>69</v>
      </c>
    </row>
    <row r="6" ht="12.75">
      <c r="A6" t="s">
        <v>70</v>
      </c>
    </row>
    <row r="8" ht="12.75">
      <c r="A8" t="s">
        <v>98</v>
      </c>
    </row>
    <row r="9" ht="12.75">
      <c r="B9" s="26" t="s">
        <v>71</v>
      </c>
    </row>
    <row r="10" ht="12.75">
      <c r="B10" t="s">
        <v>72</v>
      </c>
    </row>
    <row r="11" ht="12.75">
      <c r="B11" s="26" t="s">
        <v>73</v>
      </c>
    </row>
    <row r="12" ht="12.75">
      <c r="B12" t="s">
        <v>74</v>
      </c>
    </row>
    <row r="13" ht="12.75">
      <c r="B13" s="26" t="s">
        <v>75</v>
      </c>
    </row>
    <row r="14" ht="12.75">
      <c r="B14" t="s">
        <v>65</v>
      </c>
    </row>
    <row r="16" ht="12.75">
      <c r="A16" t="s">
        <v>89</v>
      </c>
    </row>
    <row r="17" ht="12.75">
      <c r="A17" t="s">
        <v>76</v>
      </c>
    </row>
    <row r="19" ht="12.75">
      <c r="A19" s="27" t="s">
        <v>67</v>
      </c>
    </row>
    <row r="21" ht="12.75">
      <c r="A21" t="s">
        <v>68</v>
      </c>
    </row>
    <row r="22" ht="12.75">
      <c r="A22" t="s">
        <v>77</v>
      </c>
    </row>
    <row r="24" ht="12.75">
      <c r="A24" t="s">
        <v>66</v>
      </c>
    </row>
    <row r="25" ht="12.75">
      <c r="B25" s="26" t="s">
        <v>78</v>
      </c>
    </row>
    <row r="26" ht="12.75">
      <c r="B26" s="26" t="s">
        <v>79</v>
      </c>
    </row>
    <row r="27" ht="12.75">
      <c r="B27" s="26" t="s">
        <v>80</v>
      </c>
    </row>
    <row r="28" ht="12.75">
      <c r="B28" s="26" t="s">
        <v>81</v>
      </c>
    </row>
    <row r="29" ht="12.75">
      <c r="B29" s="26" t="s">
        <v>82</v>
      </c>
    </row>
    <row r="30" ht="12.75">
      <c r="B30" s="26" t="s">
        <v>83</v>
      </c>
    </row>
    <row r="31" ht="12.75">
      <c r="B31" s="26" t="s">
        <v>84</v>
      </c>
    </row>
    <row r="32" ht="12.75">
      <c r="B32" s="26" t="s">
        <v>85</v>
      </c>
    </row>
    <row r="34" ht="12.75">
      <c r="A34" t="s">
        <v>90</v>
      </c>
    </row>
    <row r="35" ht="12.75">
      <c r="A35" t="s">
        <v>86</v>
      </c>
    </row>
    <row r="36" ht="12.75">
      <c r="A36" t="s">
        <v>92</v>
      </c>
    </row>
    <row r="37" ht="12.75">
      <c r="A37" t="s">
        <v>93</v>
      </c>
    </row>
    <row r="38" ht="12.75">
      <c r="A38" t="s">
        <v>95</v>
      </c>
    </row>
    <row r="39" ht="12.75">
      <c r="A39" t="s">
        <v>94</v>
      </c>
    </row>
    <row r="41" ht="12.75">
      <c r="A41" t="s">
        <v>87</v>
      </c>
    </row>
    <row r="42" ht="12.75">
      <c r="A42" t="s">
        <v>88</v>
      </c>
    </row>
    <row r="44" ht="12.75">
      <c r="A44" t="s">
        <v>91</v>
      </c>
    </row>
    <row r="45" ht="12.75">
      <c r="A45" t="s">
        <v>96</v>
      </c>
    </row>
    <row r="46" ht="12.75">
      <c r="A46" t="s">
        <v>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33" sqref="D33"/>
    </sheetView>
  </sheetViews>
  <sheetFormatPr defaultColWidth="9.140625" defaultRowHeight="12.75"/>
  <cols>
    <col min="3" max="3" width="0" style="0" hidden="1" customWidth="1"/>
    <col min="4" max="4" width="10.7109375" style="0" customWidth="1"/>
    <col min="5" max="5" width="11.00390625" style="0" customWidth="1"/>
    <col min="6" max="6" width="10.8515625" style="0" customWidth="1"/>
  </cols>
  <sheetData>
    <row r="1" ht="12.75">
      <c r="A1" t="s">
        <v>42</v>
      </c>
    </row>
    <row r="2" ht="12.75">
      <c r="E2" s="2" t="s">
        <v>39</v>
      </c>
    </row>
    <row r="3" spans="1:5" ht="12.75">
      <c r="A3" s="4"/>
      <c r="D3" s="3" t="s">
        <v>7</v>
      </c>
      <c r="E3" s="3" t="s">
        <v>40</v>
      </c>
    </row>
    <row r="4" ht="12.75">
      <c r="A4" t="s">
        <v>0</v>
      </c>
    </row>
    <row r="5" spans="1:5" ht="12.75">
      <c r="A5" t="s">
        <v>1</v>
      </c>
      <c r="C5">
        <v>1</v>
      </c>
      <c r="D5" s="5">
        <v>2450</v>
      </c>
      <c r="E5" s="6">
        <v>100</v>
      </c>
    </row>
    <row r="6" spans="1:5" ht="12.75">
      <c r="A6" t="s">
        <v>2</v>
      </c>
      <c r="C6">
        <v>2</v>
      </c>
      <c r="D6" s="5">
        <v>4300</v>
      </c>
      <c r="E6" s="6">
        <v>100</v>
      </c>
    </row>
    <row r="7" spans="1:5" ht="12.75">
      <c r="A7" t="s">
        <v>3</v>
      </c>
      <c r="C7">
        <v>3</v>
      </c>
      <c r="D7" s="5">
        <v>5800</v>
      </c>
      <c r="E7" s="6">
        <v>100</v>
      </c>
    </row>
    <row r="8" ht="12.75">
      <c r="D8" s="1"/>
    </row>
    <row r="9" spans="1:4" ht="12.75">
      <c r="A9" t="s">
        <v>60</v>
      </c>
      <c r="D9" s="1"/>
    </row>
    <row r="10" spans="1:5" ht="12.75">
      <c r="A10" t="s">
        <v>1</v>
      </c>
      <c r="C10">
        <v>1</v>
      </c>
      <c r="D10" s="5">
        <v>4500</v>
      </c>
      <c r="E10" s="6">
        <v>100</v>
      </c>
    </row>
    <row r="11" spans="1:5" ht="12.75">
      <c r="A11" t="s">
        <v>2</v>
      </c>
      <c r="C11">
        <v>2</v>
      </c>
      <c r="D11" s="5">
        <v>8750</v>
      </c>
      <c r="E11" s="6">
        <v>100</v>
      </c>
    </row>
    <row r="12" spans="1:5" ht="12.75">
      <c r="A12" t="s">
        <v>3</v>
      </c>
      <c r="C12">
        <v>3</v>
      </c>
      <c r="D12" s="5">
        <v>12600</v>
      </c>
      <c r="E12" s="6">
        <v>100</v>
      </c>
    </row>
    <row r="13" spans="4:5" ht="12.75">
      <c r="D13" s="5"/>
      <c r="E13" s="6"/>
    </row>
    <row r="14" ht="12.75">
      <c r="F14" s="2" t="s">
        <v>39</v>
      </c>
    </row>
    <row r="15" spans="1:6" ht="12.75">
      <c r="A15" s="4" t="s">
        <v>4</v>
      </c>
      <c r="D15" s="3" t="s">
        <v>5</v>
      </c>
      <c r="E15" s="3" t="s">
        <v>6</v>
      </c>
      <c r="F15" s="3" t="s">
        <v>40</v>
      </c>
    </row>
    <row r="16" ht="12.75">
      <c r="A16" t="s">
        <v>0</v>
      </c>
    </row>
    <row r="17" spans="1:6" ht="12.75">
      <c r="A17" t="s">
        <v>1</v>
      </c>
      <c r="D17" s="6">
        <v>82</v>
      </c>
      <c r="E17" s="1">
        <f>+$D$17*D5</f>
        <v>200900</v>
      </c>
      <c r="F17" s="1">
        <f>+$D$17*E5</f>
        <v>8200</v>
      </c>
    </row>
    <row r="18" spans="1:6" ht="12.75">
      <c r="A18" t="s">
        <v>2</v>
      </c>
      <c r="D18" s="6">
        <v>33</v>
      </c>
      <c r="E18" s="1">
        <f>+$D$18*D6</f>
        <v>141900</v>
      </c>
      <c r="F18" s="1">
        <f>+$D$18*E6</f>
        <v>3300</v>
      </c>
    </row>
    <row r="19" spans="1:6" ht="12.75">
      <c r="A19" t="s">
        <v>3</v>
      </c>
      <c r="D19" s="6">
        <v>9</v>
      </c>
      <c r="E19" s="1">
        <f>+$D$19*D7</f>
        <v>52200</v>
      </c>
      <c r="F19" s="1">
        <f>+$D$19*E7</f>
        <v>900</v>
      </c>
    </row>
    <row r="20" spans="4:6" ht="12.75">
      <c r="D20" s="19"/>
      <c r="E20" s="1"/>
      <c r="F20" s="1"/>
    </row>
    <row r="21" spans="1:6" ht="12.75">
      <c r="A21" t="s">
        <v>43</v>
      </c>
      <c r="D21" s="19"/>
      <c r="E21" s="20">
        <f>SUM(E17:E20)</f>
        <v>395000</v>
      </c>
      <c r="F21" s="20">
        <f>SUM(F17:F20)</f>
        <v>12400</v>
      </c>
    </row>
    <row r="22" ht="12.75">
      <c r="E22" s="1"/>
    </row>
    <row r="23" spans="1:5" ht="12.75">
      <c r="A23" t="s">
        <v>60</v>
      </c>
      <c r="E23" s="1"/>
    </row>
    <row r="24" spans="1:6" ht="12.75">
      <c r="A24" t="s">
        <v>1</v>
      </c>
      <c r="D24" s="6">
        <v>34</v>
      </c>
      <c r="E24" s="1">
        <f>+$D$24*D10</f>
        <v>153000</v>
      </c>
      <c r="F24" s="1">
        <f>+$D$24*E10</f>
        <v>3400</v>
      </c>
    </row>
    <row r="25" spans="1:6" ht="12.75">
      <c r="A25" t="s">
        <v>2</v>
      </c>
      <c r="D25" s="6">
        <v>2</v>
      </c>
      <c r="E25" s="1">
        <f>+$D$25*D11</f>
        <v>17500</v>
      </c>
      <c r="F25" s="1">
        <f>+$D$25*E11</f>
        <v>200</v>
      </c>
    </row>
    <row r="26" spans="1:6" ht="12.75">
      <c r="A26" t="s">
        <v>3</v>
      </c>
      <c r="D26" s="6">
        <v>1</v>
      </c>
      <c r="E26" s="1">
        <f>+$D$26*D12</f>
        <v>12600</v>
      </c>
      <c r="F26" s="1">
        <f>+$D$26*E12</f>
        <v>100</v>
      </c>
    </row>
    <row r="27" spans="4:6" ht="12.75">
      <c r="D27" s="19"/>
      <c r="E27" s="1"/>
      <c r="F27" s="1"/>
    </row>
    <row r="28" spans="1:6" ht="12.75">
      <c r="A28" t="s">
        <v>61</v>
      </c>
      <c r="D28" s="19"/>
      <c r="E28" s="20">
        <f>SUM(E24:E27)</f>
        <v>183100</v>
      </c>
      <c r="F28" s="20">
        <f>SUM(F24:F27)</f>
        <v>3700</v>
      </c>
    </row>
    <row r="29" ht="12.75">
      <c r="E29" s="1"/>
    </row>
    <row r="30" spans="1:6" ht="13.5" thickBot="1">
      <c r="A30" t="s">
        <v>41</v>
      </c>
      <c r="E30" s="21">
        <f>+E21+E28</f>
        <v>578100</v>
      </c>
      <c r="F30" s="21">
        <f>+F21+F28</f>
        <v>16100</v>
      </c>
    </row>
    <row r="31" ht="13.5" thickTop="1">
      <c r="E31" s="1"/>
    </row>
    <row r="32" spans="1:5" ht="12.75">
      <c r="A32" t="s">
        <v>8</v>
      </c>
      <c r="D32">
        <f>D17+(D18*2)+(D19*3)+D24+(D25*2)+(D26*3)</f>
        <v>216</v>
      </c>
      <c r="E32" s="1"/>
    </row>
    <row r="35" spans="1:2" ht="12.75">
      <c r="A35" s="6"/>
      <c r="B35" t="s">
        <v>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&amp;L&amp;6&amp;D &amp;T&amp;R&amp;6&amp;F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2" max="2" width="14.7109375" style="0" customWidth="1"/>
    <col min="4" max="4" width="14.00390625" style="0" customWidth="1"/>
    <col min="5" max="5" width="10.28125" style="0" bestFit="1" customWidth="1"/>
    <col min="6" max="8" width="10.28125" style="0" customWidth="1"/>
    <col min="9" max="9" width="11.57421875" style="0" bestFit="1" customWidth="1"/>
    <col min="10" max="10" width="11.57421875" style="0" customWidth="1"/>
    <col min="11" max="11" width="10.28125" style="0" bestFit="1" customWidth="1"/>
    <col min="12" max="15" width="9.28125" style="0" bestFit="1" customWidth="1"/>
    <col min="16" max="19" width="9.28125" style="0" customWidth="1"/>
    <col min="20" max="20" width="10.7109375" style="0" customWidth="1"/>
  </cols>
  <sheetData>
    <row r="1" ht="12.75">
      <c r="A1" t="s">
        <v>51</v>
      </c>
    </row>
    <row r="3" spans="1:10" ht="12.75">
      <c r="A3" s="6"/>
      <c r="B3" s="6"/>
      <c r="C3" s="8"/>
      <c r="D3" s="8" t="s">
        <v>32</v>
      </c>
      <c r="E3" s="2" t="s">
        <v>11</v>
      </c>
      <c r="F3" s="8" t="s">
        <v>54</v>
      </c>
      <c r="G3" s="8" t="s">
        <v>56</v>
      </c>
      <c r="H3" s="2" t="s">
        <v>58</v>
      </c>
      <c r="I3" s="8" t="s">
        <v>12</v>
      </c>
      <c r="J3" s="22"/>
    </row>
    <row r="4" spans="1:20" ht="12.75">
      <c r="A4" s="18" t="s">
        <v>37</v>
      </c>
      <c r="B4" s="9" t="s">
        <v>38</v>
      </c>
      <c r="C4" s="10" t="s">
        <v>10</v>
      </c>
      <c r="D4" s="10" t="s">
        <v>62</v>
      </c>
      <c r="E4" s="3" t="s">
        <v>6</v>
      </c>
      <c r="F4" s="10" t="s">
        <v>55</v>
      </c>
      <c r="G4" s="10" t="s">
        <v>57</v>
      </c>
      <c r="H4" s="3" t="s">
        <v>6</v>
      </c>
      <c r="I4" s="10" t="s">
        <v>13</v>
      </c>
      <c r="J4" s="23" t="s">
        <v>23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11</v>
      </c>
    </row>
    <row r="6" spans="1:20" ht="12.75">
      <c r="A6">
        <v>1234</v>
      </c>
      <c r="B6" t="s">
        <v>24</v>
      </c>
      <c r="C6">
        <v>3</v>
      </c>
      <c r="D6" t="s">
        <v>26</v>
      </c>
      <c r="E6" s="7">
        <f>IF(D6="p",VLOOKUP(C6,'tuition calculation'!$C$5:$D$7,2),VLOOKUP(C6,'tuition calculation'!$C$10:$D$12,2))</f>
        <v>5800</v>
      </c>
      <c r="F6" s="7"/>
      <c r="G6" s="7"/>
      <c r="H6" s="7">
        <f>+E6-F6-G6</f>
        <v>5800</v>
      </c>
      <c r="I6" t="s">
        <v>27</v>
      </c>
      <c r="J6" s="7">
        <f>IF($I6="ba",$H6/2,IF($I6="a",$H6,$H6/10))</f>
        <v>5800</v>
      </c>
      <c r="K6" s="7">
        <f>IF($I6="m",$H6/10,0)</f>
        <v>0</v>
      </c>
      <c r="L6" s="7">
        <f>IF($I6="m",$H6/10,0)</f>
        <v>0</v>
      </c>
      <c r="M6" s="7">
        <f>IF($I6="m",$H6/10,0)</f>
        <v>0</v>
      </c>
      <c r="N6" s="7">
        <f>IF($I6="ba",$H6/2,IF($I6="m",$H6/10,0))</f>
        <v>0</v>
      </c>
      <c r="O6" s="7">
        <f>IF($I6="m",$H6/10,0)</f>
        <v>0</v>
      </c>
      <c r="P6" s="7">
        <f>IF($I6="m",$H6/10,0)</f>
        <v>0</v>
      </c>
      <c r="Q6" s="7">
        <f>IF($I6="m",$H6/10,0)</f>
        <v>0</v>
      </c>
      <c r="R6" s="7">
        <f>IF($I6="m",$H6/10,0)</f>
        <v>0</v>
      </c>
      <c r="S6" s="7">
        <f>IF($I6="m",$H6/10,0)</f>
        <v>0</v>
      </c>
      <c r="T6" s="7">
        <f>SUM(J6:S6)</f>
        <v>5800</v>
      </c>
    </row>
    <row r="7" spans="1:20" ht="12.75">
      <c r="A7">
        <v>4321</v>
      </c>
      <c r="B7" t="s">
        <v>25</v>
      </c>
      <c r="C7">
        <v>1</v>
      </c>
      <c r="D7" t="s">
        <v>53</v>
      </c>
      <c r="E7" s="7">
        <f>IF(D7="p",VLOOKUP(C7,'tuition calculation'!$C$5:$D$7,2),VLOOKUP(C7,'tuition calculation'!$C$10:$D$12,2))</f>
        <v>4500</v>
      </c>
      <c r="F7" s="7"/>
      <c r="G7" s="7"/>
      <c r="H7" s="7">
        <f aca="true" t="shared" si="0" ref="H7:H44">+E7-F7-G7</f>
        <v>4500</v>
      </c>
      <c r="I7" t="s">
        <v>28</v>
      </c>
      <c r="J7" s="7">
        <f aca="true" t="shared" si="1" ref="J7:J44">IF($I7="ba",$H7/2,IF($I7="a",$H7,$H7/10))</f>
        <v>450</v>
      </c>
      <c r="K7" s="7">
        <f aca="true" t="shared" si="2" ref="K7:M12">IF($I7="m",$H7/10,0)</f>
        <v>450</v>
      </c>
      <c r="L7" s="7">
        <f t="shared" si="2"/>
        <v>450</v>
      </c>
      <c r="M7" s="7">
        <f t="shared" si="2"/>
        <v>450</v>
      </c>
      <c r="N7" s="7">
        <f aca="true" t="shared" si="3" ref="N7:N44">IF($I7="ba",$H7/2,IF($I7="m",$H7/10,0))</f>
        <v>450</v>
      </c>
      <c r="O7" s="7">
        <f aca="true" t="shared" si="4" ref="O7:S12">IF($I7="m",$H7/10,0)</f>
        <v>450</v>
      </c>
      <c r="P7" s="7">
        <f t="shared" si="4"/>
        <v>450</v>
      </c>
      <c r="Q7" s="7">
        <f t="shared" si="4"/>
        <v>450</v>
      </c>
      <c r="R7" s="7">
        <f t="shared" si="4"/>
        <v>450</v>
      </c>
      <c r="S7" s="7">
        <f t="shared" si="4"/>
        <v>450</v>
      </c>
      <c r="T7" s="7">
        <f>SUM(J7:S7)</f>
        <v>4500</v>
      </c>
    </row>
    <row r="8" spans="1:20" ht="12.75">
      <c r="A8">
        <v>5678</v>
      </c>
      <c r="B8" t="s">
        <v>29</v>
      </c>
      <c r="C8">
        <v>3</v>
      </c>
      <c r="D8" t="s">
        <v>53</v>
      </c>
      <c r="E8" s="7">
        <f>IF(D8="p",VLOOKUP(C8,'tuition calculation'!$C$5:$D$7,2),VLOOKUP(C8,'tuition calculation'!$C$10:$D$12,2))</f>
        <v>12600</v>
      </c>
      <c r="F8" s="7"/>
      <c r="G8" s="7"/>
      <c r="H8" s="7">
        <f t="shared" si="0"/>
        <v>12600</v>
      </c>
      <c r="I8" t="s">
        <v>48</v>
      </c>
      <c r="J8" s="7">
        <f t="shared" si="1"/>
        <v>6300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3"/>
        <v>6300</v>
      </c>
      <c r="O8" s="7">
        <f t="shared" si="4"/>
        <v>0</v>
      </c>
      <c r="P8" s="7">
        <f t="shared" si="4"/>
        <v>0</v>
      </c>
      <c r="Q8" s="7">
        <f t="shared" si="4"/>
        <v>0</v>
      </c>
      <c r="R8" s="7">
        <f t="shared" si="4"/>
        <v>0</v>
      </c>
      <c r="S8" s="7">
        <f t="shared" si="4"/>
        <v>0</v>
      </c>
      <c r="T8" s="7">
        <f>SUM(J8:S8)</f>
        <v>12600</v>
      </c>
    </row>
    <row r="9" spans="1:20" ht="12.75">
      <c r="A9">
        <v>9876</v>
      </c>
      <c r="B9" t="s">
        <v>99</v>
      </c>
      <c r="C9">
        <v>2</v>
      </c>
      <c r="D9" t="s">
        <v>26</v>
      </c>
      <c r="E9" s="7">
        <f>IF(D9="p",VLOOKUP(C9,'tuition calculation'!$C$5:$D$7,2),VLOOKUP(C9,'tuition calculation'!$C$10:$D$12,2))</f>
        <v>4300</v>
      </c>
      <c r="F9" s="7"/>
      <c r="G9" s="7"/>
      <c r="H9" s="7">
        <f t="shared" si="0"/>
        <v>4300</v>
      </c>
      <c r="I9" t="s">
        <v>28</v>
      </c>
      <c r="J9" s="7">
        <f t="shared" si="1"/>
        <v>430</v>
      </c>
      <c r="K9" s="7">
        <f t="shared" si="2"/>
        <v>430</v>
      </c>
      <c r="L9" s="7">
        <f t="shared" si="2"/>
        <v>430</v>
      </c>
      <c r="M9" s="7">
        <f t="shared" si="2"/>
        <v>430</v>
      </c>
      <c r="N9" s="7">
        <f t="shared" si="3"/>
        <v>430</v>
      </c>
      <c r="O9" s="7">
        <f t="shared" si="4"/>
        <v>430</v>
      </c>
      <c r="P9" s="7">
        <f t="shared" si="4"/>
        <v>430</v>
      </c>
      <c r="Q9" s="7">
        <f t="shared" si="4"/>
        <v>430</v>
      </c>
      <c r="R9" s="7">
        <f t="shared" si="4"/>
        <v>430</v>
      </c>
      <c r="S9" s="7">
        <f t="shared" si="4"/>
        <v>430</v>
      </c>
      <c r="T9" s="7">
        <f aca="true" t="shared" si="5" ref="T9:T46">SUM(J9:S9)</f>
        <v>4300</v>
      </c>
    </row>
    <row r="10" spans="5:20" ht="12.75">
      <c r="E10" s="7" t="e">
        <f>IF(D10="p",VLOOKUP(C10,'tuition calculation'!$C$5:$D$7,2),VLOOKUP(C10,'tuition calculation'!$C$10:$D$12,2))</f>
        <v>#N/A</v>
      </c>
      <c r="F10" s="7"/>
      <c r="G10" s="7"/>
      <c r="H10" s="7" t="e">
        <f t="shared" si="0"/>
        <v>#N/A</v>
      </c>
      <c r="J10" s="7" t="e">
        <f t="shared" si="1"/>
        <v>#N/A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3"/>
        <v>0</v>
      </c>
      <c r="O10" s="7">
        <f t="shared" si="4"/>
        <v>0</v>
      </c>
      <c r="P10" s="7">
        <f t="shared" si="4"/>
        <v>0</v>
      </c>
      <c r="Q10" s="7">
        <f t="shared" si="4"/>
        <v>0</v>
      </c>
      <c r="R10" s="7">
        <f t="shared" si="4"/>
        <v>0</v>
      </c>
      <c r="S10" s="7">
        <f t="shared" si="4"/>
        <v>0</v>
      </c>
      <c r="T10" s="7" t="e">
        <f t="shared" si="5"/>
        <v>#N/A</v>
      </c>
    </row>
    <row r="11" spans="5:20" ht="12.75">
      <c r="E11" s="7" t="e">
        <f>IF(D11="p",VLOOKUP(C11,'tuition calculation'!$C$5:$D$7,2),VLOOKUP(C11,'tuition calculation'!$C$10:$D$12,2))</f>
        <v>#N/A</v>
      </c>
      <c r="F11" s="7"/>
      <c r="G11" s="7"/>
      <c r="H11" s="7" t="e">
        <f t="shared" si="0"/>
        <v>#N/A</v>
      </c>
      <c r="J11" s="7" t="e">
        <f t="shared" si="1"/>
        <v>#N/A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3"/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 t="e">
        <f t="shared" si="5"/>
        <v>#N/A</v>
      </c>
    </row>
    <row r="12" spans="5:20" ht="12.75">
      <c r="E12" s="7" t="e">
        <f>IF(D12="p",VLOOKUP(C12,'tuition calculation'!$C$5:$D$7,2),VLOOKUP(C12,'tuition calculation'!$C$10:$D$12,2))</f>
        <v>#N/A</v>
      </c>
      <c r="F12" s="7"/>
      <c r="G12" s="7"/>
      <c r="H12" s="7" t="e">
        <f t="shared" si="0"/>
        <v>#N/A</v>
      </c>
      <c r="J12" s="7" t="e">
        <f t="shared" si="1"/>
        <v>#N/A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3"/>
        <v>0</v>
      </c>
      <c r="O12" s="7">
        <f t="shared" si="4"/>
        <v>0</v>
      </c>
      <c r="P12" s="7">
        <f t="shared" si="4"/>
        <v>0</v>
      </c>
      <c r="Q12" s="7">
        <f t="shared" si="4"/>
        <v>0</v>
      </c>
      <c r="R12" s="7">
        <f t="shared" si="4"/>
        <v>0</v>
      </c>
      <c r="S12" s="7">
        <f t="shared" si="4"/>
        <v>0</v>
      </c>
      <c r="T12" s="7" t="e">
        <f t="shared" si="5"/>
        <v>#N/A</v>
      </c>
    </row>
    <row r="13" spans="5:20" ht="12.75">
      <c r="E13" s="7" t="e">
        <f>IF(D13="p",VLOOKUP(C13,'tuition calculation'!$C$5:$D$7,2),VLOOKUP(C13,'tuition calculation'!$C$10:$D$12,2))</f>
        <v>#N/A</v>
      </c>
      <c r="F13" s="7"/>
      <c r="G13" s="7"/>
      <c r="H13" s="7" t="e">
        <f t="shared" si="0"/>
        <v>#N/A</v>
      </c>
      <c r="J13" s="7" t="e">
        <f t="shared" si="1"/>
        <v>#N/A</v>
      </c>
      <c r="K13" s="7">
        <f aca="true" t="shared" si="6" ref="K13:M49">IF($I13="m",$H13/10,0)</f>
        <v>0</v>
      </c>
      <c r="L13" s="7">
        <f t="shared" si="6"/>
        <v>0</v>
      </c>
      <c r="M13" s="7">
        <f t="shared" si="6"/>
        <v>0</v>
      </c>
      <c r="N13" s="7">
        <f t="shared" si="3"/>
        <v>0</v>
      </c>
      <c r="O13" s="7">
        <f aca="true" t="shared" si="7" ref="O13:S47">IF($I13="m",$H13/10,0)</f>
        <v>0</v>
      </c>
      <c r="P13" s="7">
        <f t="shared" si="7"/>
        <v>0</v>
      </c>
      <c r="Q13" s="7">
        <f t="shared" si="7"/>
        <v>0</v>
      </c>
      <c r="R13" s="7">
        <f t="shared" si="7"/>
        <v>0</v>
      </c>
      <c r="S13" s="7">
        <f t="shared" si="7"/>
        <v>0</v>
      </c>
      <c r="T13" s="7" t="e">
        <f t="shared" si="5"/>
        <v>#N/A</v>
      </c>
    </row>
    <row r="14" spans="5:20" ht="12.75">
      <c r="E14" s="7" t="e">
        <f>IF(D14="p",VLOOKUP(C14,'tuition calculation'!$C$5:$D$7,2),VLOOKUP(C14,'tuition calculation'!$C$10:$D$12,2))</f>
        <v>#N/A</v>
      </c>
      <c r="F14" s="7"/>
      <c r="G14" s="7"/>
      <c r="H14" s="7" t="e">
        <f t="shared" si="0"/>
        <v>#N/A</v>
      </c>
      <c r="J14" s="7" t="e">
        <f t="shared" si="1"/>
        <v>#N/A</v>
      </c>
      <c r="K14" s="7">
        <f t="shared" si="6"/>
        <v>0</v>
      </c>
      <c r="L14" s="7">
        <f t="shared" si="6"/>
        <v>0</v>
      </c>
      <c r="M14" s="7">
        <f t="shared" si="6"/>
        <v>0</v>
      </c>
      <c r="N14" s="7">
        <f t="shared" si="3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 t="e">
        <f t="shared" si="5"/>
        <v>#N/A</v>
      </c>
    </row>
    <row r="15" spans="5:20" ht="12.75">
      <c r="E15" s="7" t="e">
        <f>IF(D15="p",VLOOKUP(C15,'tuition calculation'!$C$5:$D$7,2),VLOOKUP(C15,'tuition calculation'!$C$10:$D$12,2))</f>
        <v>#N/A</v>
      </c>
      <c r="F15" s="7"/>
      <c r="G15" s="7"/>
      <c r="H15" s="7" t="e">
        <f t="shared" si="0"/>
        <v>#N/A</v>
      </c>
      <c r="J15" s="7" t="e">
        <f t="shared" si="1"/>
        <v>#N/A</v>
      </c>
      <c r="K15" s="7">
        <f t="shared" si="6"/>
        <v>0</v>
      </c>
      <c r="L15" s="7">
        <f t="shared" si="6"/>
        <v>0</v>
      </c>
      <c r="M15" s="7">
        <f t="shared" si="6"/>
        <v>0</v>
      </c>
      <c r="N15" s="7">
        <f t="shared" si="3"/>
        <v>0</v>
      </c>
      <c r="O15" s="7">
        <f t="shared" si="7"/>
        <v>0</v>
      </c>
      <c r="P15" s="7">
        <f t="shared" si="7"/>
        <v>0</v>
      </c>
      <c r="Q15" s="7">
        <f t="shared" si="7"/>
        <v>0</v>
      </c>
      <c r="R15" s="7">
        <f t="shared" si="7"/>
        <v>0</v>
      </c>
      <c r="S15" s="7">
        <f t="shared" si="7"/>
        <v>0</v>
      </c>
      <c r="T15" s="7" t="e">
        <f t="shared" si="5"/>
        <v>#N/A</v>
      </c>
    </row>
    <row r="16" spans="5:20" ht="12.75">
      <c r="E16" s="7" t="e">
        <f>IF(D16="p",VLOOKUP(C16,'tuition calculation'!$C$5:$D$7,2),VLOOKUP(C16,'tuition calculation'!$C$10:$D$12,2))</f>
        <v>#N/A</v>
      </c>
      <c r="F16" s="7"/>
      <c r="G16" s="7"/>
      <c r="H16" s="7" t="e">
        <f t="shared" si="0"/>
        <v>#N/A</v>
      </c>
      <c r="J16" s="7" t="e">
        <f t="shared" si="1"/>
        <v>#N/A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3"/>
        <v>0</v>
      </c>
      <c r="O16" s="7">
        <f t="shared" si="7"/>
        <v>0</v>
      </c>
      <c r="P16" s="7">
        <f t="shared" si="7"/>
        <v>0</v>
      </c>
      <c r="Q16" s="7">
        <f t="shared" si="7"/>
        <v>0</v>
      </c>
      <c r="R16" s="7">
        <f t="shared" si="7"/>
        <v>0</v>
      </c>
      <c r="S16" s="7">
        <f t="shared" si="7"/>
        <v>0</v>
      </c>
      <c r="T16" s="7" t="e">
        <f t="shared" si="5"/>
        <v>#N/A</v>
      </c>
    </row>
    <row r="17" spans="5:20" ht="12.75">
      <c r="E17" s="7" t="e">
        <f>IF(D17="p",VLOOKUP(C17,'tuition calculation'!$C$5:$D$7,2),VLOOKUP(C17,'tuition calculation'!$C$10:$D$12,2))</f>
        <v>#N/A</v>
      </c>
      <c r="F17" s="7"/>
      <c r="G17" s="7"/>
      <c r="H17" s="7" t="e">
        <f t="shared" si="0"/>
        <v>#N/A</v>
      </c>
      <c r="J17" s="7" t="e">
        <f t="shared" si="1"/>
        <v>#N/A</v>
      </c>
      <c r="K17" s="7">
        <f t="shared" si="6"/>
        <v>0</v>
      </c>
      <c r="L17" s="7">
        <f t="shared" si="6"/>
        <v>0</v>
      </c>
      <c r="M17" s="7">
        <f t="shared" si="6"/>
        <v>0</v>
      </c>
      <c r="N17" s="7">
        <f t="shared" si="3"/>
        <v>0</v>
      </c>
      <c r="O17" s="7">
        <f t="shared" si="7"/>
        <v>0</v>
      </c>
      <c r="P17" s="7">
        <f t="shared" si="7"/>
        <v>0</v>
      </c>
      <c r="Q17" s="7">
        <f t="shared" si="7"/>
        <v>0</v>
      </c>
      <c r="R17" s="7">
        <f t="shared" si="7"/>
        <v>0</v>
      </c>
      <c r="S17" s="7">
        <f t="shared" si="7"/>
        <v>0</v>
      </c>
      <c r="T17" s="7" t="e">
        <f t="shared" si="5"/>
        <v>#N/A</v>
      </c>
    </row>
    <row r="18" spans="5:20" ht="12.75">
      <c r="E18" s="7" t="e">
        <f>IF(D18="p",VLOOKUP(C18,'tuition calculation'!$C$5:$D$7,2),VLOOKUP(C18,'tuition calculation'!$C$10:$D$12,2))</f>
        <v>#N/A</v>
      </c>
      <c r="F18" s="7"/>
      <c r="G18" s="7"/>
      <c r="H18" s="7" t="e">
        <f t="shared" si="0"/>
        <v>#N/A</v>
      </c>
      <c r="J18" s="7" t="e">
        <f t="shared" si="1"/>
        <v>#N/A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3"/>
        <v>0</v>
      </c>
      <c r="O18" s="7">
        <f t="shared" si="7"/>
        <v>0</v>
      </c>
      <c r="P18" s="7">
        <f t="shared" si="7"/>
        <v>0</v>
      </c>
      <c r="Q18" s="7">
        <f t="shared" si="7"/>
        <v>0</v>
      </c>
      <c r="R18" s="7">
        <f t="shared" si="7"/>
        <v>0</v>
      </c>
      <c r="S18" s="7">
        <f t="shared" si="7"/>
        <v>0</v>
      </c>
      <c r="T18" s="7" t="e">
        <f t="shared" si="5"/>
        <v>#N/A</v>
      </c>
    </row>
    <row r="19" spans="5:20" ht="12.75">
      <c r="E19" s="7" t="e">
        <f>IF(D19="p",VLOOKUP(C19,'tuition calculation'!$C$5:$D$7,2),VLOOKUP(C19,'tuition calculation'!$C$10:$D$12,2))</f>
        <v>#N/A</v>
      </c>
      <c r="F19" s="7"/>
      <c r="G19" s="7"/>
      <c r="H19" s="7" t="e">
        <f t="shared" si="0"/>
        <v>#N/A</v>
      </c>
      <c r="J19" s="7" t="e">
        <f t="shared" si="1"/>
        <v>#N/A</v>
      </c>
      <c r="K19" s="7">
        <f t="shared" si="6"/>
        <v>0</v>
      </c>
      <c r="L19" s="7">
        <f t="shared" si="6"/>
        <v>0</v>
      </c>
      <c r="M19" s="7">
        <f t="shared" si="6"/>
        <v>0</v>
      </c>
      <c r="N19" s="7">
        <f t="shared" si="3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 t="e">
        <f t="shared" si="5"/>
        <v>#N/A</v>
      </c>
    </row>
    <row r="20" spans="5:20" ht="12.75">
      <c r="E20" s="7" t="e">
        <f>IF(D20="p",VLOOKUP(C20,'tuition calculation'!$C$5:$D$7,2),VLOOKUP(C20,'tuition calculation'!$C$10:$D$12,2))</f>
        <v>#N/A</v>
      </c>
      <c r="F20" s="7"/>
      <c r="G20" s="7"/>
      <c r="H20" s="7" t="e">
        <f t="shared" si="0"/>
        <v>#N/A</v>
      </c>
      <c r="J20" s="7" t="e">
        <f t="shared" si="1"/>
        <v>#N/A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7">
        <f t="shared" si="3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 t="e">
        <f t="shared" si="5"/>
        <v>#N/A</v>
      </c>
    </row>
    <row r="21" spans="5:20" ht="12.75">
      <c r="E21" s="7" t="e">
        <f>IF(D21="p",VLOOKUP(C21,'tuition calculation'!$C$5:$D$7,2),VLOOKUP(C21,'tuition calculation'!$C$10:$D$12,2))</f>
        <v>#N/A</v>
      </c>
      <c r="F21" s="7"/>
      <c r="G21" s="7"/>
      <c r="H21" s="7" t="e">
        <f t="shared" si="0"/>
        <v>#N/A</v>
      </c>
      <c r="J21" s="7" t="e">
        <f t="shared" si="1"/>
        <v>#N/A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 t="shared" si="3"/>
        <v>0</v>
      </c>
      <c r="O21" s="7">
        <f t="shared" si="7"/>
        <v>0</v>
      </c>
      <c r="P21" s="7">
        <f t="shared" si="7"/>
        <v>0</v>
      </c>
      <c r="Q21" s="7">
        <f t="shared" si="7"/>
        <v>0</v>
      </c>
      <c r="R21" s="7">
        <f t="shared" si="7"/>
        <v>0</v>
      </c>
      <c r="S21" s="7">
        <f t="shared" si="7"/>
        <v>0</v>
      </c>
      <c r="T21" s="7" t="e">
        <f t="shared" si="5"/>
        <v>#N/A</v>
      </c>
    </row>
    <row r="22" spans="5:20" ht="12.75">
      <c r="E22" s="7" t="e">
        <f>IF(D22="p",VLOOKUP(C22,'tuition calculation'!$C$5:$D$7,2),VLOOKUP(C22,'tuition calculation'!$C$10:$D$12,2))</f>
        <v>#N/A</v>
      </c>
      <c r="F22" s="7"/>
      <c r="G22" s="7"/>
      <c r="H22" s="7" t="e">
        <f t="shared" si="0"/>
        <v>#N/A</v>
      </c>
      <c r="J22" s="7" t="e">
        <f t="shared" si="1"/>
        <v>#N/A</v>
      </c>
      <c r="K22" s="7">
        <f t="shared" si="6"/>
        <v>0</v>
      </c>
      <c r="L22" s="7">
        <f t="shared" si="6"/>
        <v>0</v>
      </c>
      <c r="M22" s="7">
        <f t="shared" si="6"/>
        <v>0</v>
      </c>
      <c r="N22" s="7">
        <f t="shared" si="3"/>
        <v>0</v>
      </c>
      <c r="O22" s="7">
        <f t="shared" si="7"/>
        <v>0</v>
      </c>
      <c r="P22" s="7">
        <f t="shared" si="7"/>
        <v>0</v>
      </c>
      <c r="Q22" s="7">
        <f t="shared" si="7"/>
        <v>0</v>
      </c>
      <c r="R22" s="7">
        <f t="shared" si="7"/>
        <v>0</v>
      </c>
      <c r="S22" s="7">
        <f t="shared" si="7"/>
        <v>0</v>
      </c>
      <c r="T22" s="7" t="e">
        <f t="shared" si="5"/>
        <v>#N/A</v>
      </c>
    </row>
    <row r="23" spans="5:20" ht="12.75">
      <c r="E23" s="7" t="e">
        <f>IF(D23="p",VLOOKUP(C23,'tuition calculation'!$C$5:$D$7,2),VLOOKUP(C23,'tuition calculation'!$C$10:$D$12,2))</f>
        <v>#N/A</v>
      </c>
      <c r="F23" s="7"/>
      <c r="G23" s="7"/>
      <c r="H23" s="7" t="e">
        <f t="shared" si="0"/>
        <v>#N/A</v>
      </c>
      <c r="J23" s="7" t="e">
        <f t="shared" si="1"/>
        <v>#N/A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3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 t="e">
        <f t="shared" si="5"/>
        <v>#N/A</v>
      </c>
    </row>
    <row r="24" spans="5:20" ht="12.75">
      <c r="E24" s="7" t="e">
        <f>IF(D24="p",VLOOKUP(C24,'tuition calculation'!$C$5:$D$7,2),VLOOKUP(C24,'tuition calculation'!$C$10:$D$12,2))</f>
        <v>#N/A</v>
      </c>
      <c r="F24" s="7"/>
      <c r="G24" s="7"/>
      <c r="H24" s="7" t="e">
        <f t="shared" si="0"/>
        <v>#N/A</v>
      </c>
      <c r="J24" s="7" t="e">
        <f t="shared" si="1"/>
        <v>#N/A</v>
      </c>
      <c r="K24" s="7">
        <f t="shared" si="6"/>
        <v>0</v>
      </c>
      <c r="L24" s="7">
        <f t="shared" si="6"/>
        <v>0</v>
      </c>
      <c r="M24" s="7">
        <f t="shared" si="6"/>
        <v>0</v>
      </c>
      <c r="N24" s="7">
        <f t="shared" si="3"/>
        <v>0</v>
      </c>
      <c r="O24" s="7">
        <f t="shared" si="7"/>
        <v>0</v>
      </c>
      <c r="P24" s="7">
        <f t="shared" si="7"/>
        <v>0</v>
      </c>
      <c r="Q24" s="7">
        <f t="shared" si="7"/>
        <v>0</v>
      </c>
      <c r="R24" s="7">
        <f t="shared" si="7"/>
        <v>0</v>
      </c>
      <c r="S24" s="7">
        <f t="shared" si="7"/>
        <v>0</v>
      </c>
      <c r="T24" s="7" t="e">
        <f t="shared" si="5"/>
        <v>#N/A</v>
      </c>
    </row>
    <row r="25" spans="5:20" ht="12.75">
      <c r="E25" s="7" t="e">
        <f>IF(D25="p",VLOOKUP(C25,'tuition calculation'!$C$5:$D$7,2),VLOOKUP(C25,'tuition calculation'!$C$10:$D$12,2))</f>
        <v>#N/A</v>
      </c>
      <c r="F25" s="7"/>
      <c r="G25" s="7"/>
      <c r="H25" s="7" t="e">
        <f t="shared" si="0"/>
        <v>#N/A</v>
      </c>
      <c r="J25" s="7" t="e">
        <f t="shared" si="1"/>
        <v>#N/A</v>
      </c>
      <c r="K25" s="7">
        <f t="shared" si="6"/>
        <v>0</v>
      </c>
      <c r="L25" s="7">
        <f t="shared" si="6"/>
        <v>0</v>
      </c>
      <c r="M25" s="7">
        <f t="shared" si="6"/>
        <v>0</v>
      </c>
      <c r="N25" s="7">
        <f t="shared" si="3"/>
        <v>0</v>
      </c>
      <c r="O25" s="7">
        <f t="shared" si="7"/>
        <v>0</v>
      </c>
      <c r="P25" s="7">
        <f t="shared" si="7"/>
        <v>0</v>
      </c>
      <c r="Q25" s="7">
        <f t="shared" si="7"/>
        <v>0</v>
      </c>
      <c r="R25" s="7">
        <f t="shared" si="7"/>
        <v>0</v>
      </c>
      <c r="S25" s="7">
        <f t="shared" si="7"/>
        <v>0</v>
      </c>
      <c r="T25" s="7" t="e">
        <f t="shared" si="5"/>
        <v>#N/A</v>
      </c>
    </row>
    <row r="26" spans="5:20" ht="12.75">
      <c r="E26" s="7" t="e">
        <f>IF(D26="p",VLOOKUP(C26,'tuition calculation'!$C$5:$D$7,2),VLOOKUP(C26,'tuition calculation'!$C$10:$D$12,2))</f>
        <v>#N/A</v>
      </c>
      <c r="F26" s="7"/>
      <c r="G26" s="7"/>
      <c r="H26" s="7" t="e">
        <f t="shared" si="0"/>
        <v>#N/A</v>
      </c>
      <c r="J26" s="7" t="e">
        <f t="shared" si="1"/>
        <v>#N/A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3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7" t="e">
        <f t="shared" si="5"/>
        <v>#N/A</v>
      </c>
    </row>
    <row r="27" spans="5:20" ht="12.75">
      <c r="E27" s="7" t="e">
        <f>IF(D27="p",VLOOKUP(C27,'tuition calculation'!$C$5:$D$7,2),VLOOKUP(C27,'tuition calculation'!$C$10:$D$12,2))</f>
        <v>#N/A</v>
      </c>
      <c r="F27" s="7"/>
      <c r="G27" s="7"/>
      <c r="H27" s="7" t="e">
        <f t="shared" si="0"/>
        <v>#N/A</v>
      </c>
      <c r="J27" s="7" t="e">
        <f t="shared" si="1"/>
        <v>#N/A</v>
      </c>
      <c r="K27" s="7">
        <f t="shared" si="6"/>
        <v>0</v>
      </c>
      <c r="L27" s="7">
        <f t="shared" si="6"/>
        <v>0</v>
      </c>
      <c r="M27" s="7">
        <f t="shared" si="6"/>
        <v>0</v>
      </c>
      <c r="N27" s="7">
        <f t="shared" si="3"/>
        <v>0</v>
      </c>
      <c r="O27" s="7">
        <f t="shared" si="7"/>
        <v>0</v>
      </c>
      <c r="P27" s="7">
        <f t="shared" si="7"/>
        <v>0</v>
      </c>
      <c r="Q27" s="7">
        <f t="shared" si="7"/>
        <v>0</v>
      </c>
      <c r="R27" s="7">
        <f t="shared" si="7"/>
        <v>0</v>
      </c>
      <c r="S27" s="7">
        <f t="shared" si="7"/>
        <v>0</v>
      </c>
      <c r="T27" s="7" t="e">
        <f t="shared" si="5"/>
        <v>#N/A</v>
      </c>
    </row>
    <row r="28" spans="5:20" ht="12.75">
      <c r="E28" s="7" t="e">
        <f>IF(D28="p",VLOOKUP(C28,'tuition calculation'!$C$5:$D$7,2),VLOOKUP(C28,'tuition calculation'!$C$10:$D$12,2))</f>
        <v>#N/A</v>
      </c>
      <c r="F28" s="7"/>
      <c r="G28" s="7"/>
      <c r="H28" s="7" t="e">
        <f t="shared" si="0"/>
        <v>#N/A</v>
      </c>
      <c r="J28" s="7" t="e">
        <f t="shared" si="1"/>
        <v>#N/A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3"/>
        <v>0</v>
      </c>
      <c r="O28" s="7">
        <f t="shared" si="7"/>
        <v>0</v>
      </c>
      <c r="P28" s="7">
        <f t="shared" si="7"/>
        <v>0</v>
      </c>
      <c r="Q28" s="7">
        <f t="shared" si="7"/>
        <v>0</v>
      </c>
      <c r="R28" s="7">
        <f t="shared" si="7"/>
        <v>0</v>
      </c>
      <c r="S28" s="7">
        <f t="shared" si="7"/>
        <v>0</v>
      </c>
      <c r="T28" s="7" t="e">
        <f t="shared" si="5"/>
        <v>#N/A</v>
      </c>
    </row>
    <row r="29" spans="5:20" ht="12.75">
      <c r="E29" s="7" t="e">
        <f>IF(D29="p",VLOOKUP(C29,'tuition calculation'!$C$5:$D$7,2),VLOOKUP(C29,'tuition calculation'!$C$10:$D$12,2))</f>
        <v>#N/A</v>
      </c>
      <c r="F29" s="7"/>
      <c r="G29" s="7"/>
      <c r="H29" s="7" t="e">
        <f t="shared" si="0"/>
        <v>#N/A</v>
      </c>
      <c r="J29" s="7" t="e">
        <f t="shared" si="1"/>
        <v>#N/A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3"/>
        <v>0</v>
      </c>
      <c r="O29" s="7">
        <f t="shared" si="7"/>
        <v>0</v>
      </c>
      <c r="P29" s="7">
        <f t="shared" si="7"/>
        <v>0</v>
      </c>
      <c r="Q29" s="7">
        <f t="shared" si="7"/>
        <v>0</v>
      </c>
      <c r="R29" s="7">
        <f t="shared" si="7"/>
        <v>0</v>
      </c>
      <c r="S29" s="7">
        <f t="shared" si="7"/>
        <v>0</v>
      </c>
      <c r="T29" s="7" t="e">
        <f t="shared" si="5"/>
        <v>#N/A</v>
      </c>
    </row>
    <row r="30" spans="5:20" ht="12.75">
      <c r="E30" s="7" t="e">
        <f>IF(D30="p",VLOOKUP(C30,'tuition calculation'!$C$5:$D$7,2),VLOOKUP(C30,'tuition calculation'!$C$10:$D$12,2))</f>
        <v>#N/A</v>
      </c>
      <c r="F30" s="7"/>
      <c r="G30" s="7"/>
      <c r="H30" s="7" t="e">
        <f t="shared" si="0"/>
        <v>#N/A</v>
      </c>
      <c r="J30" s="7" t="e">
        <f t="shared" si="1"/>
        <v>#N/A</v>
      </c>
      <c r="K30" s="7">
        <f t="shared" si="6"/>
        <v>0</v>
      </c>
      <c r="L30" s="7">
        <f t="shared" si="6"/>
        <v>0</v>
      </c>
      <c r="M30" s="7">
        <f t="shared" si="6"/>
        <v>0</v>
      </c>
      <c r="N30" s="7">
        <f t="shared" si="3"/>
        <v>0</v>
      </c>
      <c r="O30" s="7">
        <f t="shared" si="7"/>
        <v>0</v>
      </c>
      <c r="P30" s="7">
        <f t="shared" si="7"/>
        <v>0</v>
      </c>
      <c r="Q30" s="7">
        <f t="shared" si="7"/>
        <v>0</v>
      </c>
      <c r="R30" s="7">
        <f t="shared" si="7"/>
        <v>0</v>
      </c>
      <c r="S30" s="7">
        <f t="shared" si="7"/>
        <v>0</v>
      </c>
      <c r="T30" s="7" t="e">
        <f t="shared" si="5"/>
        <v>#N/A</v>
      </c>
    </row>
    <row r="31" spans="5:20" ht="12.75">
      <c r="E31" s="7" t="e">
        <f>IF(D31="p",VLOOKUP(C31,'tuition calculation'!$C$5:$D$7,2),VLOOKUP(C31,'tuition calculation'!$C$10:$D$12,2))</f>
        <v>#N/A</v>
      </c>
      <c r="F31" s="7"/>
      <c r="G31" s="7"/>
      <c r="H31" s="7" t="e">
        <f t="shared" si="0"/>
        <v>#N/A</v>
      </c>
      <c r="J31" s="7" t="e">
        <f t="shared" si="1"/>
        <v>#N/A</v>
      </c>
      <c r="K31" s="7">
        <f t="shared" si="6"/>
        <v>0</v>
      </c>
      <c r="L31" s="7">
        <f t="shared" si="6"/>
        <v>0</v>
      </c>
      <c r="M31" s="7">
        <f t="shared" si="6"/>
        <v>0</v>
      </c>
      <c r="N31" s="7">
        <f t="shared" si="3"/>
        <v>0</v>
      </c>
      <c r="O31" s="7">
        <f t="shared" si="7"/>
        <v>0</v>
      </c>
      <c r="P31" s="7">
        <f t="shared" si="7"/>
        <v>0</v>
      </c>
      <c r="Q31" s="7">
        <f t="shared" si="7"/>
        <v>0</v>
      </c>
      <c r="R31" s="7">
        <f t="shared" si="7"/>
        <v>0</v>
      </c>
      <c r="S31" s="7">
        <f t="shared" si="7"/>
        <v>0</v>
      </c>
      <c r="T31" s="7" t="e">
        <f t="shared" si="5"/>
        <v>#N/A</v>
      </c>
    </row>
    <row r="32" spans="5:20" ht="12.75">
      <c r="E32" s="7" t="e">
        <f>IF(D32="p",VLOOKUP(C32,'tuition calculation'!$C$5:$D$7,2),VLOOKUP(C32,'tuition calculation'!$C$10:$D$12,2))</f>
        <v>#N/A</v>
      </c>
      <c r="F32" s="7"/>
      <c r="G32" s="7"/>
      <c r="H32" s="7" t="e">
        <f t="shared" si="0"/>
        <v>#N/A</v>
      </c>
      <c r="J32" s="7" t="e">
        <f t="shared" si="1"/>
        <v>#N/A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3"/>
        <v>0</v>
      </c>
      <c r="O32" s="7">
        <f t="shared" si="7"/>
        <v>0</v>
      </c>
      <c r="P32" s="7">
        <f t="shared" si="7"/>
        <v>0</v>
      </c>
      <c r="Q32" s="7">
        <f t="shared" si="7"/>
        <v>0</v>
      </c>
      <c r="R32" s="7">
        <f t="shared" si="7"/>
        <v>0</v>
      </c>
      <c r="S32" s="7">
        <f t="shared" si="7"/>
        <v>0</v>
      </c>
      <c r="T32" s="7" t="e">
        <f t="shared" si="5"/>
        <v>#N/A</v>
      </c>
    </row>
    <row r="33" spans="5:20" ht="12.75">
      <c r="E33" s="7" t="e">
        <f>IF(D33="p",VLOOKUP(C33,'tuition calculation'!$C$5:$D$7,2),VLOOKUP(C33,'tuition calculation'!$C$10:$D$12,2))</f>
        <v>#N/A</v>
      </c>
      <c r="F33" s="7"/>
      <c r="G33" s="7"/>
      <c r="H33" s="7" t="e">
        <f t="shared" si="0"/>
        <v>#N/A</v>
      </c>
      <c r="J33" s="7" t="e">
        <f t="shared" si="1"/>
        <v>#N/A</v>
      </c>
      <c r="K33" s="7">
        <f t="shared" si="6"/>
        <v>0</v>
      </c>
      <c r="L33" s="7">
        <f t="shared" si="6"/>
        <v>0</v>
      </c>
      <c r="M33" s="7">
        <f t="shared" si="6"/>
        <v>0</v>
      </c>
      <c r="N33" s="7">
        <f t="shared" si="3"/>
        <v>0</v>
      </c>
      <c r="O33" s="7">
        <f t="shared" si="7"/>
        <v>0</v>
      </c>
      <c r="P33" s="7">
        <f t="shared" si="7"/>
        <v>0</v>
      </c>
      <c r="Q33" s="7">
        <f t="shared" si="7"/>
        <v>0</v>
      </c>
      <c r="R33" s="7">
        <f t="shared" si="7"/>
        <v>0</v>
      </c>
      <c r="S33" s="7">
        <f t="shared" si="7"/>
        <v>0</v>
      </c>
      <c r="T33" s="7" t="e">
        <f t="shared" si="5"/>
        <v>#N/A</v>
      </c>
    </row>
    <row r="34" spans="5:20" ht="12.75">
      <c r="E34" s="7" t="e">
        <f>IF(D34="p",VLOOKUP(C34,'tuition calculation'!$C$5:$D$7,2),VLOOKUP(C34,'tuition calculation'!$C$10:$D$12,2))</f>
        <v>#N/A</v>
      </c>
      <c r="F34" s="7"/>
      <c r="G34" s="7"/>
      <c r="H34" s="7" t="e">
        <f t="shared" si="0"/>
        <v>#N/A</v>
      </c>
      <c r="J34" s="7" t="e">
        <f t="shared" si="1"/>
        <v>#N/A</v>
      </c>
      <c r="K34" s="7">
        <f t="shared" si="6"/>
        <v>0</v>
      </c>
      <c r="L34" s="7">
        <f t="shared" si="6"/>
        <v>0</v>
      </c>
      <c r="M34" s="7">
        <f t="shared" si="6"/>
        <v>0</v>
      </c>
      <c r="N34" s="7">
        <f t="shared" si="3"/>
        <v>0</v>
      </c>
      <c r="O34" s="7">
        <f t="shared" si="7"/>
        <v>0</v>
      </c>
      <c r="P34" s="7">
        <f t="shared" si="7"/>
        <v>0</v>
      </c>
      <c r="Q34" s="7">
        <f t="shared" si="7"/>
        <v>0</v>
      </c>
      <c r="R34" s="7">
        <f t="shared" si="7"/>
        <v>0</v>
      </c>
      <c r="S34" s="7">
        <f t="shared" si="7"/>
        <v>0</v>
      </c>
      <c r="T34" s="7" t="e">
        <f t="shared" si="5"/>
        <v>#N/A</v>
      </c>
    </row>
    <row r="35" spans="5:20" ht="12.75">
      <c r="E35" s="7" t="e">
        <f>IF(D35="p",VLOOKUP(C35,'tuition calculation'!$C$5:$D$7,2),VLOOKUP(C35,'tuition calculation'!$C$10:$D$12,2))</f>
        <v>#N/A</v>
      </c>
      <c r="F35" s="7"/>
      <c r="G35" s="7"/>
      <c r="H35" s="7" t="e">
        <f t="shared" si="0"/>
        <v>#N/A</v>
      </c>
      <c r="J35" s="7" t="e">
        <f t="shared" si="1"/>
        <v>#N/A</v>
      </c>
      <c r="K35" s="7">
        <f t="shared" si="6"/>
        <v>0</v>
      </c>
      <c r="L35" s="7">
        <f t="shared" si="6"/>
        <v>0</v>
      </c>
      <c r="M35" s="7">
        <f t="shared" si="6"/>
        <v>0</v>
      </c>
      <c r="N35" s="7">
        <f t="shared" si="3"/>
        <v>0</v>
      </c>
      <c r="O35" s="7">
        <f t="shared" si="7"/>
        <v>0</v>
      </c>
      <c r="P35" s="7">
        <f t="shared" si="7"/>
        <v>0</v>
      </c>
      <c r="Q35" s="7">
        <f t="shared" si="7"/>
        <v>0</v>
      </c>
      <c r="R35" s="7">
        <f t="shared" si="7"/>
        <v>0</v>
      </c>
      <c r="S35" s="7">
        <f t="shared" si="7"/>
        <v>0</v>
      </c>
      <c r="T35" s="7" t="e">
        <f t="shared" si="5"/>
        <v>#N/A</v>
      </c>
    </row>
    <row r="36" spans="5:20" ht="12.75">
      <c r="E36" s="7" t="e">
        <f>IF(D36="p",VLOOKUP(C36,'tuition calculation'!$C$5:$D$7,2),VLOOKUP(C36,'tuition calculation'!$C$10:$D$12,2))</f>
        <v>#N/A</v>
      </c>
      <c r="F36" s="7"/>
      <c r="G36" s="7"/>
      <c r="H36" s="7" t="e">
        <f t="shared" si="0"/>
        <v>#N/A</v>
      </c>
      <c r="J36" s="7" t="e">
        <f t="shared" si="1"/>
        <v>#N/A</v>
      </c>
      <c r="K36" s="7">
        <f t="shared" si="6"/>
        <v>0</v>
      </c>
      <c r="L36" s="7">
        <f t="shared" si="6"/>
        <v>0</v>
      </c>
      <c r="M36" s="7">
        <f t="shared" si="6"/>
        <v>0</v>
      </c>
      <c r="N36" s="7">
        <f t="shared" si="3"/>
        <v>0</v>
      </c>
      <c r="O36" s="7">
        <f t="shared" si="7"/>
        <v>0</v>
      </c>
      <c r="P36" s="7">
        <f t="shared" si="7"/>
        <v>0</v>
      </c>
      <c r="Q36" s="7">
        <f t="shared" si="7"/>
        <v>0</v>
      </c>
      <c r="R36" s="7">
        <f t="shared" si="7"/>
        <v>0</v>
      </c>
      <c r="S36" s="7">
        <f t="shared" si="7"/>
        <v>0</v>
      </c>
      <c r="T36" s="7" t="e">
        <f t="shared" si="5"/>
        <v>#N/A</v>
      </c>
    </row>
    <row r="37" spans="5:20" ht="12.75">
      <c r="E37" s="7" t="e">
        <f>IF(D37="p",VLOOKUP(C37,'tuition calculation'!$C$5:$D$7,2),VLOOKUP(C37,'tuition calculation'!$C$10:$D$12,2))</f>
        <v>#N/A</v>
      </c>
      <c r="F37" s="7"/>
      <c r="G37" s="7"/>
      <c r="H37" s="7" t="e">
        <f t="shared" si="0"/>
        <v>#N/A</v>
      </c>
      <c r="J37" s="7" t="e">
        <f t="shared" si="1"/>
        <v>#N/A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3"/>
        <v>0</v>
      </c>
      <c r="O37" s="7">
        <f t="shared" si="7"/>
        <v>0</v>
      </c>
      <c r="P37" s="7">
        <f t="shared" si="7"/>
        <v>0</v>
      </c>
      <c r="Q37" s="7">
        <f t="shared" si="7"/>
        <v>0</v>
      </c>
      <c r="R37" s="7">
        <f t="shared" si="7"/>
        <v>0</v>
      </c>
      <c r="S37" s="7">
        <f t="shared" si="7"/>
        <v>0</v>
      </c>
      <c r="T37" s="7" t="e">
        <f t="shared" si="5"/>
        <v>#N/A</v>
      </c>
    </row>
    <row r="38" spans="5:20" ht="12.75">
      <c r="E38" s="7" t="e">
        <f>IF(D38="p",VLOOKUP(C38,'tuition calculation'!$C$5:$D$7,2),VLOOKUP(C38,'tuition calculation'!$C$10:$D$12,2))</f>
        <v>#N/A</v>
      </c>
      <c r="F38" s="7"/>
      <c r="G38" s="7"/>
      <c r="H38" s="7" t="e">
        <f t="shared" si="0"/>
        <v>#N/A</v>
      </c>
      <c r="J38" s="7" t="e">
        <f t="shared" si="1"/>
        <v>#N/A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3"/>
        <v>0</v>
      </c>
      <c r="O38" s="7">
        <f t="shared" si="7"/>
        <v>0</v>
      </c>
      <c r="P38" s="7">
        <f t="shared" si="7"/>
        <v>0</v>
      </c>
      <c r="Q38" s="7">
        <f t="shared" si="7"/>
        <v>0</v>
      </c>
      <c r="R38" s="7">
        <f t="shared" si="7"/>
        <v>0</v>
      </c>
      <c r="S38" s="7">
        <f t="shared" si="7"/>
        <v>0</v>
      </c>
      <c r="T38" s="7" t="e">
        <f t="shared" si="5"/>
        <v>#N/A</v>
      </c>
    </row>
    <row r="39" spans="5:20" ht="12.75">
      <c r="E39" s="7" t="e">
        <f>IF(D39="p",VLOOKUP(C39,'tuition calculation'!$C$5:$D$7,2),VLOOKUP(C39,'tuition calculation'!$C$10:$D$12,2))</f>
        <v>#N/A</v>
      </c>
      <c r="F39" s="7"/>
      <c r="G39" s="7"/>
      <c r="H39" s="7" t="e">
        <f t="shared" si="0"/>
        <v>#N/A</v>
      </c>
      <c r="J39" s="7" t="e">
        <f t="shared" si="1"/>
        <v>#N/A</v>
      </c>
      <c r="K39" s="7">
        <f t="shared" si="6"/>
        <v>0</v>
      </c>
      <c r="L39" s="7">
        <f t="shared" si="6"/>
        <v>0</v>
      </c>
      <c r="M39" s="7">
        <f t="shared" si="6"/>
        <v>0</v>
      </c>
      <c r="N39" s="7">
        <f t="shared" si="3"/>
        <v>0</v>
      </c>
      <c r="O39" s="7">
        <f t="shared" si="7"/>
        <v>0</v>
      </c>
      <c r="P39" s="7">
        <f t="shared" si="7"/>
        <v>0</v>
      </c>
      <c r="Q39" s="7">
        <f t="shared" si="7"/>
        <v>0</v>
      </c>
      <c r="R39" s="7">
        <f t="shared" si="7"/>
        <v>0</v>
      </c>
      <c r="S39" s="7">
        <f t="shared" si="7"/>
        <v>0</v>
      </c>
      <c r="T39" s="7" t="e">
        <f t="shared" si="5"/>
        <v>#N/A</v>
      </c>
    </row>
    <row r="40" spans="5:20" ht="12.75">
      <c r="E40" s="7" t="e">
        <f>IF(D40="p",VLOOKUP(C40,'tuition calculation'!$C$5:$D$7,2),VLOOKUP(C40,'tuition calculation'!$C$10:$D$12,2))</f>
        <v>#N/A</v>
      </c>
      <c r="F40" s="7"/>
      <c r="G40" s="7"/>
      <c r="H40" s="7" t="e">
        <f t="shared" si="0"/>
        <v>#N/A</v>
      </c>
      <c r="J40" s="7" t="e">
        <f t="shared" si="1"/>
        <v>#N/A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3"/>
        <v>0</v>
      </c>
      <c r="O40" s="7">
        <f t="shared" si="7"/>
        <v>0</v>
      </c>
      <c r="P40" s="7">
        <f t="shared" si="7"/>
        <v>0</v>
      </c>
      <c r="Q40" s="7">
        <f t="shared" si="7"/>
        <v>0</v>
      </c>
      <c r="R40" s="7">
        <f t="shared" si="7"/>
        <v>0</v>
      </c>
      <c r="S40" s="7">
        <f t="shared" si="7"/>
        <v>0</v>
      </c>
      <c r="T40" s="7" t="e">
        <f t="shared" si="5"/>
        <v>#N/A</v>
      </c>
    </row>
    <row r="41" spans="5:20" ht="12.75">
      <c r="E41" s="7" t="e">
        <f>IF(D41="p",VLOOKUP(C41,'tuition calculation'!$C$5:$D$7,2),VLOOKUP(C41,'tuition calculation'!$C$10:$D$12,2))</f>
        <v>#N/A</v>
      </c>
      <c r="F41" s="7"/>
      <c r="G41" s="7"/>
      <c r="H41" s="7" t="e">
        <f t="shared" si="0"/>
        <v>#N/A</v>
      </c>
      <c r="J41" s="7" t="e">
        <f t="shared" si="1"/>
        <v>#N/A</v>
      </c>
      <c r="K41" s="7">
        <f t="shared" si="6"/>
        <v>0</v>
      </c>
      <c r="L41" s="7">
        <f t="shared" si="6"/>
        <v>0</v>
      </c>
      <c r="M41" s="7">
        <f t="shared" si="6"/>
        <v>0</v>
      </c>
      <c r="N41" s="7">
        <f t="shared" si="3"/>
        <v>0</v>
      </c>
      <c r="O41" s="7">
        <f t="shared" si="7"/>
        <v>0</v>
      </c>
      <c r="P41" s="7">
        <f t="shared" si="7"/>
        <v>0</v>
      </c>
      <c r="Q41" s="7">
        <f t="shared" si="7"/>
        <v>0</v>
      </c>
      <c r="R41" s="7">
        <f t="shared" si="7"/>
        <v>0</v>
      </c>
      <c r="S41" s="7">
        <f t="shared" si="7"/>
        <v>0</v>
      </c>
      <c r="T41" s="7" t="e">
        <f t="shared" si="5"/>
        <v>#N/A</v>
      </c>
    </row>
    <row r="42" spans="5:20" ht="12.75">
      <c r="E42" s="7" t="e">
        <f>IF(D42="p",VLOOKUP(C42,'tuition calculation'!$C$5:$D$7,2),VLOOKUP(C42,'tuition calculation'!$C$10:$D$12,2))</f>
        <v>#N/A</v>
      </c>
      <c r="F42" s="7"/>
      <c r="G42" s="7"/>
      <c r="H42" s="7" t="e">
        <f t="shared" si="0"/>
        <v>#N/A</v>
      </c>
      <c r="J42" s="7" t="e">
        <f t="shared" si="1"/>
        <v>#N/A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7">
        <f t="shared" si="3"/>
        <v>0</v>
      </c>
      <c r="O42" s="7">
        <f t="shared" si="7"/>
        <v>0</v>
      </c>
      <c r="P42" s="7">
        <f t="shared" si="7"/>
        <v>0</v>
      </c>
      <c r="Q42" s="7">
        <f t="shared" si="7"/>
        <v>0</v>
      </c>
      <c r="R42" s="7">
        <f t="shared" si="7"/>
        <v>0</v>
      </c>
      <c r="S42" s="7">
        <f t="shared" si="7"/>
        <v>0</v>
      </c>
      <c r="T42" s="7" t="e">
        <f t="shared" si="5"/>
        <v>#N/A</v>
      </c>
    </row>
    <row r="43" spans="5:20" ht="12.75">
      <c r="E43" s="7" t="e">
        <f>IF(D43="p",VLOOKUP(C43,'tuition calculation'!$C$5:$D$7,2),VLOOKUP(C43,'tuition calculation'!$C$10:$D$12,2))</f>
        <v>#N/A</v>
      </c>
      <c r="F43" s="7"/>
      <c r="G43" s="7"/>
      <c r="H43" s="7" t="e">
        <f t="shared" si="0"/>
        <v>#N/A</v>
      </c>
      <c r="J43" s="7" t="e">
        <f t="shared" si="1"/>
        <v>#N/A</v>
      </c>
      <c r="K43" s="7">
        <f t="shared" si="6"/>
        <v>0</v>
      </c>
      <c r="L43" s="7">
        <f t="shared" si="6"/>
        <v>0</v>
      </c>
      <c r="M43" s="7">
        <f t="shared" si="6"/>
        <v>0</v>
      </c>
      <c r="N43" s="7">
        <f t="shared" si="3"/>
        <v>0</v>
      </c>
      <c r="O43" s="7">
        <f t="shared" si="7"/>
        <v>0</v>
      </c>
      <c r="P43" s="7">
        <f t="shared" si="7"/>
        <v>0</v>
      </c>
      <c r="Q43" s="7">
        <f t="shared" si="7"/>
        <v>0</v>
      </c>
      <c r="R43" s="7">
        <f t="shared" si="7"/>
        <v>0</v>
      </c>
      <c r="S43" s="7">
        <f t="shared" si="7"/>
        <v>0</v>
      </c>
      <c r="T43" s="7" t="e">
        <f t="shared" si="5"/>
        <v>#N/A</v>
      </c>
    </row>
    <row r="44" spans="5:20" ht="12.75">
      <c r="E44" s="7" t="e">
        <f>IF(D44="p",VLOOKUP(C44,'tuition calculation'!$C$5:$D$7,2),VLOOKUP(C44,'tuition calculation'!$C$10:$D$12,2))</f>
        <v>#N/A</v>
      </c>
      <c r="F44" s="7"/>
      <c r="G44" s="7"/>
      <c r="H44" s="7" t="e">
        <f t="shared" si="0"/>
        <v>#N/A</v>
      </c>
      <c r="J44" s="7" t="e">
        <f t="shared" si="1"/>
        <v>#N/A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3"/>
        <v>0</v>
      </c>
      <c r="O44" s="7">
        <f t="shared" si="7"/>
        <v>0</v>
      </c>
      <c r="P44" s="7">
        <f t="shared" si="7"/>
        <v>0</v>
      </c>
      <c r="Q44" s="7">
        <f t="shared" si="7"/>
        <v>0</v>
      </c>
      <c r="R44" s="7">
        <f t="shared" si="7"/>
        <v>0</v>
      </c>
      <c r="S44" s="7">
        <f t="shared" si="7"/>
        <v>0</v>
      </c>
      <c r="T44" s="7" t="e">
        <f t="shared" si="5"/>
        <v>#N/A</v>
      </c>
    </row>
    <row r="45" spans="5:20" ht="12.75">
      <c r="E45" s="7" t="e">
        <f>IF(D45="p",VLOOKUP(C45,'tuition calculation'!$C$5:$D$7,2),VLOOKUP(C45,'tuition calculation'!$C$10:$D$12,2))</f>
        <v>#N/A</v>
      </c>
      <c r="F45" s="7"/>
      <c r="G45" s="7"/>
      <c r="H45" s="7" t="e">
        <f>+E45-F45-G45</f>
        <v>#N/A</v>
      </c>
      <c r="J45" s="7" t="e">
        <f>IF($I45="ba",$H45/2,IF($I45="a",$H45,$H45/10))</f>
        <v>#N/A</v>
      </c>
      <c r="K45" s="7">
        <f t="shared" si="6"/>
        <v>0</v>
      </c>
      <c r="L45" s="7">
        <f t="shared" si="6"/>
        <v>0</v>
      </c>
      <c r="M45" s="7">
        <f t="shared" si="6"/>
        <v>0</v>
      </c>
      <c r="N45" s="7">
        <f>IF($I45="ba",$H45/2,IF($I45="m",$H45/10,0))</f>
        <v>0</v>
      </c>
      <c r="O45" s="7">
        <f t="shared" si="7"/>
        <v>0</v>
      </c>
      <c r="P45" s="7">
        <f t="shared" si="7"/>
        <v>0</v>
      </c>
      <c r="Q45" s="7">
        <f t="shared" si="7"/>
        <v>0</v>
      </c>
      <c r="R45" s="7">
        <f t="shared" si="7"/>
        <v>0</v>
      </c>
      <c r="S45" s="7">
        <f t="shared" si="7"/>
        <v>0</v>
      </c>
      <c r="T45" s="7" t="e">
        <f t="shared" si="5"/>
        <v>#N/A</v>
      </c>
    </row>
    <row r="46" spans="5:20" ht="12.75">
      <c r="E46" s="7" t="e">
        <f>IF(D46="p",VLOOKUP(C46,'tuition calculation'!$C$5:$D$7,2),VLOOKUP(C46,'tuition calculation'!$C$10:$D$12,2))</f>
        <v>#N/A</v>
      </c>
      <c r="F46" s="7"/>
      <c r="G46" s="7"/>
      <c r="H46" s="7" t="e">
        <f>+E46-F46-G46</f>
        <v>#N/A</v>
      </c>
      <c r="J46" s="7" t="e">
        <f>IF($I46="ba",$H46/2,IF($I46="a",$H46,$H46/10))</f>
        <v>#N/A</v>
      </c>
      <c r="K46" s="7">
        <f t="shared" si="6"/>
        <v>0</v>
      </c>
      <c r="L46" s="7">
        <f t="shared" si="6"/>
        <v>0</v>
      </c>
      <c r="M46" s="7">
        <f t="shared" si="6"/>
        <v>0</v>
      </c>
      <c r="N46" s="7">
        <f>IF($I46="ba",$H46/2,IF($I46="m",$H46/10,0))</f>
        <v>0</v>
      </c>
      <c r="O46" s="7">
        <f t="shared" si="7"/>
        <v>0</v>
      </c>
      <c r="P46" s="7">
        <f t="shared" si="7"/>
        <v>0</v>
      </c>
      <c r="Q46" s="7">
        <f t="shared" si="7"/>
        <v>0</v>
      </c>
      <c r="R46" s="7">
        <f t="shared" si="7"/>
        <v>0</v>
      </c>
      <c r="S46" s="7">
        <f t="shared" si="7"/>
        <v>0</v>
      </c>
      <c r="T46" s="7" t="e">
        <f t="shared" si="5"/>
        <v>#N/A</v>
      </c>
    </row>
    <row r="47" spans="5:20" ht="12.75">
      <c r="E47" s="7" t="e">
        <f>IF(D47="p",VLOOKUP(C47,'tuition calculation'!$C$5:$D$7,2),VLOOKUP(C47,'tuition calculation'!$C$10:$D$12,2))</f>
        <v>#N/A</v>
      </c>
      <c r="F47" s="7"/>
      <c r="G47" s="7"/>
      <c r="H47" s="7" t="e">
        <f>+E47-F47-G47</f>
        <v>#N/A</v>
      </c>
      <c r="J47" s="7" t="e">
        <f>IF($I47="ba",$H47/2,IF($I47="a",$H47,$H47/10))</f>
        <v>#N/A</v>
      </c>
      <c r="K47" s="7">
        <f t="shared" si="6"/>
        <v>0</v>
      </c>
      <c r="L47" s="7">
        <f t="shared" si="6"/>
        <v>0</v>
      </c>
      <c r="M47" s="7">
        <f t="shared" si="6"/>
        <v>0</v>
      </c>
      <c r="N47" s="7">
        <f>IF($I47="ba",$H47/2,IF($I47="m",$H47/10,0))</f>
        <v>0</v>
      </c>
      <c r="O47" s="7">
        <f t="shared" si="7"/>
        <v>0</v>
      </c>
      <c r="P47" s="7">
        <f t="shared" si="7"/>
        <v>0</v>
      </c>
      <c r="Q47" s="7">
        <f t="shared" si="7"/>
        <v>0</v>
      </c>
      <c r="R47" s="7">
        <f t="shared" si="7"/>
        <v>0</v>
      </c>
      <c r="S47" s="7">
        <f t="shared" si="7"/>
        <v>0</v>
      </c>
      <c r="T47" s="7" t="e">
        <f>SUM(J47:S47)</f>
        <v>#N/A</v>
      </c>
    </row>
    <row r="48" spans="5:20" ht="12.75">
      <c r="E48" s="7" t="e">
        <f>IF(D48="p",VLOOKUP(C48,'tuition calculation'!$C$5:$D$7,2),VLOOKUP(C48,'tuition calculation'!$C$10:$D$12,2))</f>
        <v>#N/A</v>
      </c>
      <c r="F48" s="7"/>
      <c r="G48" s="7"/>
      <c r="H48" s="7" t="e">
        <f>+E48-F48-G48</f>
        <v>#N/A</v>
      </c>
      <c r="J48" s="7" t="e">
        <f>IF($I48="ba",$H48/2,IF($I48="a",$H48,$H48/10))</f>
        <v>#N/A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>IF($I48="ba",$H48/2,IF($I48="m",$H48/10,0))</f>
        <v>0</v>
      </c>
      <c r="O48" s="7">
        <f aca="true" t="shared" si="8" ref="O48:S49">IF($I48="m",$H48/10,0)</f>
        <v>0</v>
      </c>
      <c r="P48" s="7">
        <f t="shared" si="8"/>
        <v>0</v>
      </c>
      <c r="Q48" s="7">
        <f t="shared" si="8"/>
        <v>0</v>
      </c>
      <c r="R48" s="7">
        <f t="shared" si="8"/>
        <v>0</v>
      </c>
      <c r="S48" s="7">
        <f t="shared" si="8"/>
        <v>0</v>
      </c>
      <c r="T48" s="7" t="e">
        <f>SUM(J48:S48)</f>
        <v>#N/A</v>
      </c>
    </row>
    <row r="49" spans="5:20" ht="12.75">
      <c r="E49" s="7" t="e">
        <f>IF(D49="p",VLOOKUP(C49,'tuition calculation'!$C$5:$D$7,2),VLOOKUP(C49,'tuition calculation'!$C$10:$D$12,2))</f>
        <v>#N/A</v>
      </c>
      <c r="F49" s="7"/>
      <c r="G49" s="7"/>
      <c r="H49" s="7" t="e">
        <f>+E49-F49-G49</f>
        <v>#N/A</v>
      </c>
      <c r="J49" s="7" t="e">
        <f>IF($I49="ba",$H49/2,IF($I49="a",$H49,$H49/10))</f>
        <v>#N/A</v>
      </c>
      <c r="K49" s="7">
        <f t="shared" si="6"/>
        <v>0</v>
      </c>
      <c r="L49" s="7">
        <f t="shared" si="6"/>
        <v>0</v>
      </c>
      <c r="M49" s="7">
        <f t="shared" si="6"/>
        <v>0</v>
      </c>
      <c r="N49" s="7">
        <f>IF($I49="ba",$H49/2,IF($I49="m",$H49/10,0))</f>
        <v>0</v>
      </c>
      <c r="O49" s="7">
        <f t="shared" si="8"/>
        <v>0</v>
      </c>
      <c r="P49" s="7">
        <f t="shared" si="8"/>
        <v>0</v>
      </c>
      <c r="Q49" s="7">
        <f t="shared" si="8"/>
        <v>0</v>
      </c>
      <c r="R49" s="7">
        <f t="shared" si="8"/>
        <v>0</v>
      </c>
      <c r="S49" s="7">
        <f t="shared" si="8"/>
        <v>0</v>
      </c>
      <c r="T49" s="7" t="e">
        <f>SUM(J49:S49)</f>
        <v>#N/A</v>
      </c>
    </row>
    <row r="50" spans="5:20" ht="12.75">
      <c r="E50" s="7"/>
      <c r="F50" s="7"/>
      <c r="G50" s="7"/>
      <c r="H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t="s">
        <v>59</v>
      </c>
      <c r="E51" s="7" t="e">
        <f>SUM(E6:E49)</f>
        <v>#N/A</v>
      </c>
      <c r="F51" s="7">
        <f>SUM(F6:F49)</f>
        <v>0</v>
      </c>
      <c r="G51" s="7">
        <f>SUM(G6:G49)</f>
        <v>0</v>
      </c>
      <c r="H51" s="7" t="e">
        <f>SUM(H6:H49)</f>
        <v>#N/A</v>
      </c>
      <c r="J51" s="7" t="e">
        <f aca="true" t="shared" si="9" ref="J51:T51">SUM(J6:J49)</f>
        <v>#N/A</v>
      </c>
      <c r="K51" s="7">
        <f t="shared" si="9"/>
        <v>880</v>
      </c>
      <c r="L51" s="7">
        <f t="shared" si="9"/>
        <v>880</v>
      </c>
      <c r="M51" s="7">
        <f t="shared" si="9"/>
        <v>880</v>
      </c>
      <c r="N51" s="7">
        <f t="shared" si="9"/>
        <v>7180</v>
      </c>
      <c r="O51" s="7">
        <f t="shared" si="9"/>
        <v>880</v>
      </c>
      <c r="P51" s="7">
        <f t="shared" si="9"/>
        <v>880</v>
      </c>
      <c r="Q51" s="7">
        <f t="shared" si="9"/>
        <v>880</v>
      </c>
      <c r="R51" s="7">
        <f t="shared" si="9"/>
        <v>880</v>
      </c>
      <c r="S51" s="7">
        <f t="shared" si="9"/>
        <v>880</v>
      </c>
      <c r="T51" s="7" t="e">
        <f t="shared" si="9"/>
        <v>#N/A</v>
      </c>
    </row>
    <row r="56" spans="1:2" ht="12.75">
      <c r="A56" s="6"/>
      <c r="B56" t="s">
        <v>30</v>
      </c>
    </row>
    <row r="58" spans="1:11" ht="12.75">
      <c r="A58" s="11" t="s">
        <v>31</v>
      </c>
      <c r="B58" s="12"/>
      <c r="K58" s="17"/>
    </row>
    <row r="59" spans="1:2" ht="12.75">
      <c r="A59" s="13" t="s">
        <v>33</v>
      </c>
      <c r="B59" s="14"/>
    </row>
    <row r="60" spans="1:2" ht="12.75">
      <c r="A60" s="13" t="s">
        <v>36</v>
      </c>
      <c r="B60" s="14"/>
    </row>
    <row r="61" spans="1:2" ht="12.75">
      <c r="A61" s="13" t="s">
        <v>52</v>
      </c>
      <c r="B61" s="14"/>
    </row>
    <row r="62" spans="1:2" ht="12.75">
      <c r="A62" s="13" t="s">
        <v>34</v>
      </c>
      <c r="B62" s="14"/>
    </row>
    <row r="63" spans="1:2" ht="12.75">
      <c r="A63" s="13" t="s">
        <v>35</v>
      </c>
      <c r="B63" s="14"/>
    </row>
    <row r="64" spans="1:2" ht="12.75">
      <c r="A64" s="13" t="s">
        <v>44</v>
      </c>
      <c r="B64" s="14"/>
    </row>
    <row r="65" spans="1:2" ht="12.75">
      <c r="A65" s="15" t="s">
        <v>49</v>
      </c>
      <c r="B65" s="16"/>
    </row>
    <row r="67" ht="12.75">
      <c r="A67" t="s">
        <v>45</v>
      </c>
    </row>
    <row r="68" ht="12.75">
      <c r="A68" t="s">
        <v>47</v>
      </c>
    </row>
    <row r="69" ht="12.75">
      <c r="A69" t="s">
        <v>46</v>
      </c>
    </row>
    <row r="70" ht="12.75">
      <c r="A70" t="s">
        <v>50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  <headerFooter alignWithMargins="0">
    <oddFooter>&amp;L&amp;6&amp;D &amp;T&amp;R&amp;6&amp;F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Patterson, Lynn</dc:creator>
  <cp:keywords/>
  <dc:description/>
  <cp:lastModifiedBy>Hacker, Carly</cp:lastModifiedBy>
  <cp:lastPrinted>2016-02-24T13:26:06Z</cp:lastPrinted>
  <dcterms:created xsi:type="dcterms:W3CDTF">1996-10-14T23:33:28Z</dcterms:created>
  <dcterms:modified xsi:type="dcterms:W3CDTF">2022-07-06T19:47:14Z</dcterms:modified>
  <cp:category/>
  <cp:version/>
  <cp:contentType/>
  <cp:contentStatus/>
</cp:coreProperties>
</file>